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atavulj\AppData\Local\Microsoft\Windows\INetCache\Content.Outlook\NGW51XQ9\"/>
    </mc:Choice>
  </mc:AlternateContent>
  <bookViews>
    <workbookView xWindow="0" yWindow="0" windowWidth="28800" windowHeight="12480"/>
  </bookViews>
  <sheets>
    <sheet name="Prihodi" sheetId="4" r:id="rId1"/>
    <sheet name="Rashodi" sheetId="2" r:id="rId2"/>
    <sheet name="Rezultat" sheetId="1" r:id="rId3"/>
  </sheets>
  <definedNames>
    <definedName name="_xlnm._FilterDatabase" localSheetId="1" hidden="1">Rashodi!$A$4:$B$4</definedName>
    <definedName name="_xlnm.Print_Area" localSheetId="1">Rashodi!$A$2:$F$24</definedName>
    <definedName name="_xlnm.Print_Area" localSheetId="2">Rezultat!#REF!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E5" i="4"/>
  <c r="E32" i="4"/>
  <c r="C32" i="4"/>
  <c r="E6" i="1"/>
  <c r="D6" i="1"/>
  <c r="E22" i="2"/>
  <c r="C22" i="2"/>
  <c r="C27" i="4"/>
  <c r="D6" i="4" l="1"/>
  <c r="D22" i="2"/>
  <c r="D5" i="2" l="1"/>
  <c r="C29" i="4" l="1"/>
  <c r="E29" i="4" l="1"/>
  <c r="E27" i="4"/>
  <c r="D27" i="4" s="1"/>
  <c r="E3" i="2"/>
  <c r="E3" i="1" s="1"/>
  <c r="C3" i="2"/>
  <c r="D3" i="1" s="1"/>
  <c r="D30" i="4"/>
  <c r="F4" i="1"/>
  <c r="D14" i="2"/>
  <c r="D28" i="4"/>
  <c r="F31" i="4"/>
  <c r="D31" i="4"/>
  <c r="F30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7" i="4"/>
  <c r="D7" i="4"/>
  <c r="F28" i="4"/>
  <c r="F20" i="2"/>
  <c r="D19" i="2"/>
  <c r="D18" i="2"/>
  <c r="D17" i="2"/>
  <c r="D16" i="2"/>
  <c r="D13" i="2"/>
  <c r="D11" i="2"/>
  <c r="D9" i="2"/>
  <c r="D8" i="2"/>
  <c r="D7" i="2"/>
  <c r="F6" i="2"/>
  <c r="F5" i="2"/>
  <c r="F13" i="2"/>
  <c r="D15" i="2"/>
  <c r="D21" i="2"/>
  <c r="F11" i="2"/>
  <c r="D6" i="2"/>
  <c r="F9" i="2"/>
  <c r="D10" i="2"/>
  <c r="F16" i="2"/>
  <c r="D12" i="2"/>
  <c r="D20" i="2"/>
  <c r="F15" i="2"/>
  <c r="F7" i="2"/>
  <c r="F8" i="2"/>
  <c r="F21" i="2"/>
  <c r="F19" i="2"/>
  <c r="F18" i="2"/>
  <c r="F12" i="2"/>
  <c r="F5" i="1"/>
  <c r="F17" i="2"/>
  <c r="F22" i="2"/>
  <c r="F10" i="2"/>
  <c r="F14" i="2"/>
  <c r="D32" i="4" l="1"/>
  <c r="F29" i="4"/>
  <c r="F6" i="4"/>
  <c r="D29" i="4"/>
  <c r="F27" i="4"/>
  <c r="F5" i="4" l="1"/>
  <c r="D5" i="4"/>
  <c r="F32" i="4" l="1"/>
</calcChain>
</file>

<file path=xl/sharedStrings.xml><?xml version="1.0" encoding="utf-8"?>
<sst xmlns="http://schemas.openxmlformats.org/spreadsheetml/2006/main" count="110" uniqueCount="86">
  <si>
    <t>R. Br.</t>
  </si>
  <si>
    <t>Vrsta rashoda</t>
  </si>
  <si>
    <t>Povećanje / smanjenje</t>
  </si>
  <si>
    <t>Indeks</t>
  </si>
  <si>
    <t>1.</t>
  </si>
  <si>
    <t>Materijalni troškovi</t>
  </si>
  <si>
    <t>2.</t>
  </si>
  <si>
    <t>Troškovi energije</t>
  </si>
  <si>
    <t>3.</t>
  </si>
  <si>
    <t>Poštanske, telekomunikacijske i usluge prijevoza</t>
  </si>
  <si>
    <t>4.</t>
  </si>
  <si>
    <t>Usluge održavanja</t>
  </si>
  <si>
    <t>5.</t>
  </si>
  <si>
    <t>Bankovne usluge</t>
  </si>
  <si>
    <t>6.</t>
  </si>
  <si>
    <t xml:space="preserve">Premije osiguranja </t>
  </si>
  <si>
    <t>7.</t>
  </si>
  <si>
    <t>Ostali vanjski troškovi-usluge najma prostora, vanjskih suradnika, studenata, privremenih radnika, digitalizacije i mikrofilmiranja</t>
  </si>
  <si>
    <t>8.</t>
  </si>
  <si>
    <t>Potpore, naknade, prigodne i ostale nagrade</t>
  </si>
  <si>
    <t>9.</t>
  </si>
  <si>
    <t>Amortizacija</t>
  </si>
  <si>
    <t>10.</t>
  </si>
  <si>
    <t>11.</t>
  </si>
  <si>
    <t>12.</t>
  </si>
  <si>
    <t>13.</t>
  </si>
  <si>
    <t>Članarine, nadoknade i slična davanja</t>
  </si>
  <si>
    <t>14.</t>
  </si>
  <si>
    <t>Naknade troškova radnika (sl. putovanja, edukacije, zdrav. pregledi), troškovi reprezentacije, donacije i ostali nesp. nematerijalni troškovi</t>
  </si>
  <si>
    <t>15.</t>
  </si>
  <si>
    <t>Neamort.vrijed.rashod.imovine</t>
  </si>
  <si>
    <t>16.</t>
  </si>
  <si>
    <t>Troškovi sitnog inventara</t>
  </si>
  <si>
    <t>17.</t>
  </si>
  <si>
    <t>Vrijednosna usklađivanja kratkotrajnih potraživanja</t>
  </si>
  <si>
    <t>Negativne tečajne razlike</t>
  </si>
  <si>
    <t>Ostali financijski rashodi</t>
  </si>
  <si>
    <t>UKUPNO:</t>
  </si>
  <si>
    <t xml:space="preserve">R.br. </t>
  </si>
  <si>
    <t>Naziv kategorije</t>
  </si>
  <si>
    <t>Ukupni prihodi</t>
  </si>
  <si>
    <t>Ukupni rashodi</t>
  </si>
  <si>
    <t>-</t>
  </si>
  <si>
    <t xml:space="preserve">Troškovi osoblja - plaće </t>
  </si>
  <si>
    <t>Prihodi od sudjelujućih interesa i ostalih ulaganja</t>
  </si>
  <si>
    <t>Ostali poslovni prihodi</t>
  </si>
  <si>
    <t>R. br.</t>
  </si>
  <si>
    <t>Vrsta prihoda</t>
  </si>
  <si>
    <t>Redovite usluge propisane Zakonom</t>
  </si>
  <si>
    <t>Stavljanje lijeka u promet</t>
  </si>
  <si>
    <t>1.1.</t>
  </si>
  <si>
    <t xml:space="preserve">   Davanje odobrenja i registracija</t>
  </si>
  <si>
    <t>1.2.</t>
  </si>
  <si>
    <t xml:space="preserve">   Obnova odobrenja</t>
  </si>
  <si>
    <t>1.3.</t>
  </si>
  <si>
    <t xml:space="preserve">   Izmjena odobrenja</t>
  </si>
  <si>
    <t>1.4.</t>
  </si>
  <si>
    <t xml:space="preserve">     Ugovor o provjeri prikladnosti prijevoda tekstova SPC i Upute lijekova</t>
  </si>
  <si>
    <t>1.5.</t>
  </si>
  <si>
    <t xml:space="preserve">     Ocjena dokumentacije o lijeku u centraliziranom postupku (CHMP) prema ugovoru s EMA-om</t>
  </si>
  <si>
    <t>1.6.</t>
  </si>
  <si>
    <t xml:space="preserve">    Ocjena dokumentacije o djelatnoj tvari za izdavanje CEP-a prema ugovoru s EDQM-om </t>
  </si>
  <si>
    <t>Dostupnost lijekova</t>
  </si>
  <si>
    <t>Potrošnja  i cijene lijekova</t>
  </si>
  <si>
    <t xml:space="preserve">Provjera kakvoće </t>
  </si>
  <si>
    <t>Godišnje pristojbe</t>
  </si>
  <si>
    <t>Medicinski proizvodi</t>
  </si>
  <si>
    <t>Edukacije i pružanje stručnih savjeta iz područja djelatnosti Agencije</t>
  </si>
  <si>
    <t>Hrvatska farmakopeja</t>
  </si>
  <si>
    <t>Klinička ispitivanja</t>
  </si>
  <si>
    <t>Farmakovigilancija</t>
  </si>
  <si>
    <t>Ocjena u arbitražnom postupku prema ugovoru s EMA-om</t>
  </si>
  <si>
    <t>Davanje znanstvenog savjeta (SAWP) prema ugovoru s EMA-om</t>
  </si>
  <si>
    <t>Veterinarsko-medicinski proizvodi (VMP)</t>
  </si>
  <si>
    <t>Prihodi od projekata</t>
  </si>
  <si>
    <t>Ostali  prihodi</t>
  </si>
  <si>
    <t>Proizvodnja, nadzor i promet lijekova</t>
  </si>
  <si>
    <t>SAFE-CT, CHESSMEN, EU4H 11, IncreaseNET</t>
  </si>
  <si>
    <t>Tablica 36. Plan ukupnih prihoda po vrstama prihoda</t>
  </si>
  <si>
    <t>Tablica 37. Plan ukupnih rashoda po vrstama rashoda</t>
  </si>
  <si>
    <t>Tablica 38. Rekapitulacija prihoda i rashoda</t>
  </si>
  <si>
    <t>Dobit/Gubitak</t>
  </si>
  <si>
    <t>1.1.1.</t>
  </si>
  <si>
    <t xml:space="preserve">    Prijenos i ukidanje odobrenja</t>
  </si>
  <si>
    <t xml:space="preserve">Plan V0 za 2026. g. </t>
  </si>
  <si>
    <t>Plan V1 za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</si>
</sst>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0.00000"/>
    <numFmt numFmtId="165" formatCode="#,##0\ &quot;kn&quot;"/>
    <numFmt numFmtId="166" formatCode="#,##0\ [$€-1]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3E7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BDB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3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vertical="center" wrapText="1"/>
    </xf>
    <xf numFmtId="165" fontId="10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9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Fill="1" applyAlignment="1">
      <alignment vertical="center"/>
    </xf>
    <xf numFmtId="3" fontId="21" fillId="0" borderId="0" xfId="3" applyNumberFormat="1" applyFont="1" applyAlignment="1">
      <alignment vertical="center"/>
    </xf>
    <xf numFmtId="3" fontId="18" fillId="5" borderId="1" xfId="3" applyNumberFormat="1" applyFont="1" applyFill="1" applyBorder="1" applyAlignment="1">
      <alignment horizontal="right" vertical="center" wrapText="1"/>
    </xf>
    <xf numFmtId="8" fontId="21" fillId="0" borderId="0" xfId="3" applyNumberFormat="1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3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vertical="center" wrapText="1"/>
    </xf>
    <xf numFmtId="3" fontId="23" fillId="0" borderId="1" xfId="3" applyNumberFormat="1" applyFont="1" applyFill="1" applyBorder="1" applyAlignment="1">
      <alignment vertical="center"/>
    </xf>
    <xf numFmtId="9" fontId="10" fillId="0" borderId="1" xfId="3" applyNumberFormat="1" applyFont="1" applyBorder="1" applyAlignment="1">
      <alignment vertical="center"/>
    </xf>
    <xf numFmtId="16" fontId="27" fillId="0" borderId="1" xfId="3" applyNumberFormat="1" applyFont="1" applyBorder="1" applyAlignment="1">
      <alignment horizontal="right" vertical="center"/>
    </xf>
    <xf numFmtId="0" fontId="27" fillId="0" borderId="1" xfId="3" applyFont="1" applyBorder="1" applyAlignment="1">
      <alignment vertical="center" wrapText="1"/>
    </xf>
    <xf numFmtId="2" fontId="23" fillId="0" borderId="1" xfId="3" applyNumberFormat="1" applyFont="1" applyBorder="1" applyAlignment="1">
      <alignment horizontal="center" vertical="center"/>
    </xf>
    <xf numFmtId="0" fontId="23" fillId="0" borderId="1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/>
    </xf>
    <xf numFmtId="0" fontId="23" fillId="4" borderId="1" xfId="3" applyFont="1" applyFill="1" applyBorder="1" applyAlignment="1">
      <alignment horizontal="center" vertical="center"/>
    </xf>
    <xf numFmtId="0" fontId="24" fillId="4" borderId="1" xfId="3" applyFont="1" applyFill="1" applyBorder="1" applyAlignment="1">
      <alignment vertical="center" wrapText="1"/>
    </xf>
    <xf numFmtId="3" fontId="24" fillId="6" borderId="1" xfId="3" applyNumberFormat="1" applyFont="1" applyFill="1" applyBorder="1" applyAlignment="1">
      <alignment vertical="center"/>
    </xf>
    <xf numFmtId="9" fontId="8" fillId="4" borderId="1" xfId="3" applyNumberFormat="1" applyFont="1" applyFill="1" applyBorder="1" applyAlignment="1">
      <alignment horizontal="right" vertical="center"/>
    </xf>
    <xf numFmtId="9" fontId="12" fillId="3" borderId="1" xfId="3" applyNumberFormat="1" applyFont="1" applyFill="1" applyBorder="1" applyAlignment="1">
      <alignment vertical="center"/>
    </xf>
    <xf numFmtId="9" fontId="23" fillId="0" borderId="1" xfId="1" applyNumberFormat="1" applyFont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10" fontId="14" fillId="3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center" vertical="center" wrapText="1"/>
    </xf>
    <xf numFmtId="4" fontId="25" fillId="2" borderId="2" xfId="3" applyNumberFormat="1" applyFont="1" applyFill="1" applyBorder="1" applyAlignment="1">
      <alignment horizontal="center" vertical="center" wrapText="1"/>
    </xf>
    <xf numFmtId="4" fontId="25" fillId="2" borderId="3" xfId="3" applyNumberFormat="1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left" vertical="center"/>
    </xf>
    <xf numFmtId="0" fontId="18" fillId="3" borderId="4" xfId="3" applyFont="1" applyFill="1" applyBorder="1" applyAlignment="1">
      <alignment horizontal="left" vertical="center"/>
    </xf>
    <xf numFmtId="0" fontId="24" fillId="2" borderId="2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3" fontId="25" fillId="2" borderId="1" xfId="3" applyNumberFormat="1" applyFont="1" applyFill="1" applyBorder="1" applyAlignment="1">
      <alignment horizontal="center" vertical="center" wrapText="1"/>
    </xf>
    <xf numFmtId="3" fontId="25" fillId="2" borderId="2" xfId="3" applyNumberFormat="1" applyFont="1" applyFill="1" applyBorder="1" applyAlignment="1">
      <alignment horizontal="center" vertical="center" wrapText="1"/>
    </xf>
    <xf numFmtId="3" fontId="25" fillId="2" borderId="3" xfId="3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</cellXfs>
  <cellStyles count="8">
    <cellStyle name="Comma 2" xfId="2"/>
    <cellStyle name="Comma 3" xfId="7"/>
    <cellStyle name="Normal" xfId="0" builtinId="0"/>
    <cellStyle name="Normal 2" xfId="3"/>
    <cellStyle name="Normal 6 3" xfId="4"/>
    <cellStyle name="Percent" xfId="1" builtinId="5"/>
    <cellStyle name="Percent 2" xfId="5"/>
    <cellStyle name="Percent 2 2" xfId="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41"/>
  <sheetViews>
    <sheetView tabSelected="1" zoomScale="115" zoomScaleNormal="115" workbookViewId="0">
      <selection activeCell="H13" sqref="H13"/>
    </sheetView>
  </sheetViews>
  <sheetFormatPr defaultColWidth="8.85546875" defaultRowHeight="12.75" x14ac:dyDescent="0.2"/>
  <cols>
    <col min="1" max="1" width="10.85546875" style="52" customWidth="1"/>
    <col min="2" max="2" width="28.140625" style="52" customWidth="1"/>
    <col min="3" max="3" width="14.140625" style="52" customWidth="1"/>
    <col min="4" max="4" width="13.85546875" style="52" customWidth="1"/>
    <col min="5" max="5" width="13.7109375" style="54" customWidth="1"/>
    <col min="6" max="6" width="13.42578125" style="52" customWidth="1"/>
    <col min="7" max="10" width="12.5703125" style="54" customWidth="1"/>
    <col min="11" max="11" width="14" style="52" customWidth="1"/>
    <col min="12" max="12" width="14.7109375" style="52" customWidth="1"/>
    <col min="13" max="13" width="15.42578125" style="52" customWidth="1"/>
    <col min="14" max="14" width="12.42578125" style="52" customWidth="1"/>
    <col min="15" max="15" width="13.42578125" style="52" customWidth="1"/>
    <col min="16" max="16" width="11" style="52" customWidth="1"/>
    <col min="17" max="17" width="14" style="52" customWidth="1"/>
    <col min="18" max="18" width="15.28515625" style="52" customWidth="1"/>
    <col min="19" max="19" width="18.7109375" style="52" customWidth="1"/>
    <col min="20" max="20" width="15.7109375" style="52" customWidth="1"/>
    <col min="21" max="21" width="9.140625" style="52" customWidth="1"/>
    <col min="22" max="22" width="11.7109375" style="52" customWidth="1"/>
    <col min="23" max="23" width="11" style="52" customWidth="1"/>
    <col min="24" max="24" width="14" style="52" customWidth="1"/>
    <col min="25" max="25" width="13.7109375" style="52" customWidth="1"/>
    <col min="26" max="26" width="14.28515625" style="52" customWidth="1"/>
    <col min="27" max="27" width="10.28515625" style="52" customWidth="1"/>
    <col min="28" max="28" width="9.140625" style="52" customWidth="1"/>
    <col min="29" max="29" width="13.140625" style="52" bestFit="1" customWidth="1"/>
    <col min="30" max="30" width="10.42578125" style="52" bestFit="1" customWidth="1"/>
    <col min="31" max="31" width="14.28515625" style="52" customWidth="1"/>
    <col min="32" max="34" width="10.5703125" style="52" customWidth="1"/>
    <col min="35" max="35" width="7.28515625" style="52" customWidth="1"/>
    <col min="36" max="36" width="12.28515625" style="52" customWidth="1"/>
    <col min="37" max="37" width="12.42578125" style="52" customWidth="1"/>
    <col min="38" max="38" width="8.5703125" style="52" customWidth="1"/>
    <col min="39" max="39" width="14" style="52" customWidth="1"/>
    <col min="40" max="40" width="8.7109375" style="52" customWidth="1"/>
    <col min="41" max="41" width="10.5703125" style="52" customWidth="1"/>
    <col min="42" max="42" width="11.5703125" style="52" bestFit="1" customWidth="1"/>
    <col min="43" max="43" width="11.85546875" style="52" customWidth="1"/>
    <col min="44" max="44" width="11.42578125" style="52" bestFit="1" customWidth="1"/>
    <col min="45" max="45" width="11.5703125" style="52" customWidth="1"/>
    <col min="46" max="16384" width="8.85546875" style="52"/>
  </cols>
  <sheetData>
    <row r="2" spans="1:45" ht="11.25" customHeight="1" x14ac:dyDescent="0.2">
      <c r="A2" s="53" t="s">
        <v>78</v>
      </c>
      <c r="D2" s="56"/>
      <c r="E2" s="52"/>
    </row>
    <row r="3" spans="1:45" x14ac:dyDescent="0.2">
      <c r="A3" s="89" t="s">
        <v>46</v>
      </c>
      <c r="B3" s="89" t="s">
        <v>47</v>
      </c>
      <c r="C3" s="91" t="s">
        <v>84</v>
      </c>
      <c r="D3" s="92" t="s">
        <v>2</v>
      </c>
      <c r="E3" s="92" t="s">
        <v>85</v>
      </c>
      <c r="F3" s="85" t="s">
        <v>3</v>
      </c>
    </row>
    <row r="4" spans="1:45" x14ac:dyDescent="0.2">
      <c r="A4" s="90"/>
      <c r="B4" s="90"/>
      <c r="C4" s="91"/>
      <c r="D4" s="93"/>
      <c r="E4" s="93"/>
      <c r="F4" s="86"/>
    </row>
    <row r="5" spans="1:45" x14ac:dyDescent="0.2">
      <c r="A5" s="75"/>
      <c r="B5" s="76" t="s">
        <v>48</v>
      </c>
      <c r="C5" s="77">
        <f>SUM(C6,C14:C26)</f>
        <v>16339151.439999999</v>
      </c>
      <c r="D5" s="77">
        <f>+E5-C5</f>
        <v>0</v>
      </c>
      <c r="E5" s="77">
        <f>SUM(E6,E14:E26)</f>
        <v>16339151.439999999</v>
      </c>
      <c r="F5" s="78">
        <f>+E5/C5</f>
        <v>1</v>
      </c>
    </row>
    <row r="6" spans="1:45" x14ac:dyDescent="0.2">
      <c r="A6" s="65" t="s">
        <v>4</v>
      </c>
      <c r="B6" s="66" t="s">
        <v>49</v>
      </c>
      <c r="C6" s="67">
        <v>8582042</v>
      </c>
      <c r="D6" s="67">
        <f>+E6-C6</f>
        <v>0</v>
      </c>
      <c r="E6" s="67">
        <v>8582042</v>
      </c>
      <c r="F6" s="68">
        <f>+E6/C6</f>
        <v>1</v>
      </c>
    </row>
    <row r="7" spans="1:45" x14ac:dyDescent="0.2">
      <c r="A7" s="69" t="s">
        <v>50</v>
      </c>
      <c r="B7" s="70" t="s">
        <v>51</v>
      </c>
      <c r="C7" s="67">
        <v>2223000</v>
      </c>
      <c r="D7" s="67">
        <f t="shared" ref="D7:D31" si="0">+E7-C7</f>
        <v>0</v>
      </c>
      <c r="E7" s="81">
        <v>2223000</v>
      </c>
      <c r="F7" s="68">
        <f t="shared" ref="F7:F31" si="1">+E7/C7</f>
        <v>1</v>
      </c>
    </row>
    <row r="8" spans="1:45" x14ac:dyDescent="0.2">
      <c r="A8" s="69" t="s">
        <v>82</v>
      </c>
      <c r="B8" s="70" t="s">
        <v>83</v>
      </c>
      <c r="C8" s="67">
        <v>69660</v>
      </c>
      <c r="D8" s="67"/>
      <c r="E8" s="81">
        <v>69660</v>
      </c>
      <c r="F8" s="68"/>
    </row>
    <row r="9" spans="1:45" x14ac:dyDescent="0.2">
      <c r="A9" s="69" t="s">
        <v>52</v>
      </c>
      <c r="B9" s="70" t="s">
        <v>53</v>
      </c>
      <c r="C9" s="67">
        <v>453332</v>
      </c>
      <c r="D9" s="67">
        <f t="shared" si="0"/>
        <v>0</v>
      </c>
      <c r="E9" s="81">
        <v>453332</v>
      </c>
      <c r="F9" s="68">
        <f t="shared" si="1"/>
        <v>1</v>
      </c>
    </row>
    <row r="10" spans="1:45" x14ac:dyDescent="0.2">
      <c r="A10" s="69" t="s">
        <v>54</v>
      </c>
      <c r="B10" s="70" t="s">
        <v>55</v>
      </c>
      <c r="C10" s="67">
        <v>3978750</v>
      </c>
      <c r="D10" s="67">
        <f t="shared" si="0"/>
        <v>0</v>
      </c>
      <c r="E10" s="81">
        <v>3978750</v>
      </c>
      <c r="F10" s="68">
        <f t="shared" si="1"/>
        <v>1</v>
      </c>
    </row>
    <row r="11" spans="1:45" s="54" customFormat="1" ht="36" x14ac:dyDescent="0.2">
      <c r="A11" s="69" t="s">
        <v>56</v>
      </c>
      <c r="B11" s="70" t="s">
        <v>57</v>
      </c>
      <c r="C11" s="67">
        <v>66000</v>
      </c>
      <c r="D11" s="67">
        <f t="shared" si="0"/>
        <v>0</v>
      </c>
      <c r="E11" s="81">
        <v>66000</v>
      </c>
      <c r="F11" s="68">
        <f t="shared" si="1"/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</row>
    <row r="12" spans="1:45" s="54" customFormat="1" ht="36" x14ac:dyDescent="0.2">
      <c r="A12" s="69" t="s">
        <v>58</v>
      </c>
      <c r="B12" s="70" t="s">
        <v>59</v>
      </c>
      <c r="C12" s="67">
        <v>1787700</v>
      </c>
      <c r="D12" s="67">
        <f t="shared" si="0"/>
        <v>0</v>
      </c>
      <c r="E12" s="81">
        <v>1787700</v>
      </c>
      <c r="F12" s="68">
        <f t="shared" si="1"/>
        <v>1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</row>
    <row r="13" spans="1:45" s="54" customFormat="1" ht="36" x14ac:dyDescent="0.2">
      <c r="A13" s="69" t="s">
        <v>60</v>
      </c>
      <c r="B13" s="70" t="s">
        <v>61</v>
      </c>
      <c r="C13" s="67">
        <v>3600</v>
      </c>
      <c r="D13" s="67">
        <f t="shared" si="0"/>
        <v>0</v>
      </c>
      <c r="E13" s="81">
        <v>3600</v>
      </c>
      <c r="F13" s="68">
        <f t="shared" si="1"/>
        <v>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</row>
    <row r="14" spans="1:45" s="54" customFormat="1" ht="24" x14ac:dyDescent="0.2">
      <c r="A14" s="71" t="s">
        <v>6</v>
      </c>
      <c r="B14" s="66" t="s">
        <v>76</v>
      </c>
      <c r="C14" s="67">
        <v>827134.89999999991</v>
      </c>
      <c r="D14" s="67">
        <f t="shared" si="0"/>
        <v>0</v>
      </c>
      <c r="E14" s="81">
        <v>827134.89999999991</v>
      </c>
      <c r="F14" s="68">
        <f t="shared" si="1"/>
        <v>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</row>
    <row r="15" spans="1:45" s="54" customFormat="1" x14ac:dyDescent="0.2">
      <c r="A15" s="71" t="s">
        <v>8</v>
      </c>
      <c r="B15" s="72" t="s">
        <v>62</v>
      </c>
      <c r="C15" s="67">
        <v>582350</v>
      </c>
      <c r="D15" s="67">
        <f t="shared" si="0"/>
        <v>0</v>
      </c>
      <c r="E15" s="81">
        <v>582350</v>
      </c>
      <c r="F15" s="68">
        <f t="shared" si="1"/>
        <v>1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45" s="54" customFormat="1" x14ac:dyDescent="0.2">
      <c r="A16" s="65" t="s">
        <v>10</v>
      </c>
      <c r="B16" s="72" t="s">
        <v>63</v>
      </c>
      <c r="C16" s="67">
        <v>451350</v>
      </c>
      <c r="D16" s="67">
        <f t="shared" si="0"/>
        <v>0</v>
      </c>
      <c r="E16" s="81">
        <v>451350</v>
      </c>
      <c r="F16" s="68">
        <f t="shared" si="1"/>
        <v>1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1:45" s="54" customFormat="1" x14ac:dyDescent="0.2">
      <c r="A17" s="65" t="s">
        <v>12</v>
      </c>
      <c r="B17" s="66" t="s">
        <v>64</v>
      </c>
      <c r="C17" s="67">
        <v>822103.94</v>
      </c>
      <c r="D17" s="67">
        <f t="shared" si="0"/>
        <v>0</v>
      </c>
      <c r="E17" s="81">
        <v>822103.94</v>
      </c>
      <c r="F17" s="68">
        <f t="shared" si="1"/>
        <v>1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1:45" s="54" customFormat="1" x14ac:dyDescent="0.2">
      <c r="A18" s="65" t="s">
        <v>14</v>
      </c>
      <c r="B18" s="66" t="s">
        <v>65</v>
      </c>
      <c r="C18" s="67">
        <v>1985634.2599999998</v>
      </c>
      <c r="D18" s="67">
        <f t="shared" si="0"/>
        <v>0</v>
      </c>
      <c r="E18" s="81">
        <v>1985634.2599999998</v>
      </c>
      <c r="F18" s="68">
        <f t="shared" si="1"/>
        <v>1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1:45" s="54" customFormat="1" x14ac:dyDescent="0.2">
      <c r="A19" s="65" t="s">
        <v>16</v>
      </c>
      <c r="B19" s="66" t="s">
        <v>66</v>
      </c>
      <c r="C19" s="67">
        <v>219500</v>
      </c>
      <c r="D19" s="67">
        <f t="shared" si="0"/>
        <v>0</v>
      </c>
      <c r="E19" s="81">
        <v>219500</v>
      </c>
      <c r="F19" s="68">
        <f t="shared" si="1"/>
        <v>1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1:45" s="54" customFormat="1" ht="36" x14ac:dyDescent="0.2">
      <c r="A20" s="65" t="s">
        <v>18</v>
      </c>
      <c r="B20" s="66" t="s">
        <v>67</v>
      </c>
      <c r="C20" s="67">
        <v>202300</v>
      </c>
      <c r="D20" s="67">
        <f t="shared" si="0"/>
        <v>0</v>
      </c>
      <c r="E20" s="81">
        <v>202300</v>
      </c>
      <c r="F20" s="68">
        <f t="shared" si="1"/>
        <v>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1:45" s="54" customFormat="1" x14ac:dyDescent="0.2">
      <c r="A21" s="65" t="s">
        <v>20</v>
      </c>
      <c r="B21" s="66" t="s">
        <v>68</v>
      </c>
      <c r="C21" s="67">
        <v>2429.02</v>
      </c>
      <c r="D21" s="67">
        <f t="shared" si="0"/>
        <v>0</v>
      </c>
      <c r="E21" s="81">
        <v>2429.02</v>
      </c>
      <c r="F21" s="68">
        <f t="shared" si="1"/>
        <v>1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1:45" s="54" customFormat="1" x14ac:dyDescent="0.2">
      <c r="A22" s="65" t="s">
        <v>22</v>
      </c>
      <c r="B22" s="66" t="s">
        <v>69</v>
      </c>
      <c r="C22" s="67">
        <v>146593.48999999996</v>
      </c>
      <c r="D22" s="67">
        <f t="shared" si="0"/>
        <v>0</v>
      </c>
      <c r="E22" s="81">
        <v>146593.48999999996</v>
      </c>
      <c r="F22" s="68">
        <f t="shared" si="1"/>
        <v>1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1:45" s="54" customFormat="1" x14ac:dyDescent="0.2">
      <c r="A23" s="65" t="s">
        <v>23</v>
      </c>
      <c r="B23" s="66" t="s">
        <v>70</v>
      </c>
      <c r="C23" s="67">
        <v>1852169.21</v>
      </c>
      <c r="D23" s="67">
        <f t="shared" si="0"/>
        <v>0</v>
      </c>
      <c r="E23" s="81">
        <v>1852169.21</v>
      </c>
      <c r="F23" s="68">
        <f t="shared" si="1"/>
        <v>1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1:45" s="54" customFormat="1" ht="24" x14ac:dyDescent="0.2">
      <c r="A24" s="65" t="s">
        <v>24</v>
      </c>
      <c r="B24" s="66" t="s">
        <v>71</v>
      </c>
      <c r="C24" s="67">
        <v>0</v>
      </c>
      <c r="D24" s="67">
        <f t="shared" si="0"/>
        <v>0</v>
      </c>
      <c r="E24" s="81">
        <v>0</v>
      </c>
      <c r="F24" s="68" t="e">
        <f t="shared" si="1"/>
        <v>#DIV/0!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1:45" s="54" customFormat="1" ht="24" x14ac:dyDescent="0.2">
      <c r="A25" s="73" t="s">
        <v>25</v>
      </c>
      <c r="B25" s="72" t="s">
        <v>72</v>
      </c>
      <c r="C25" s="67">
        <v>639000</v>
      </c>
      <c r="D25" s="67">
        <f t="shared" si="0"/>
        <v>0</v>
      </c>
      <c r="E25" s="81">
        <v>639000</v>
      </c>
      <c r="F25" s="68">
        <f t="shared" si="1"/>
        <v>1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1:45" s="54" customFormat="1" ht="20.100000000000001" customHeight="1" x14ac:dyDescent="0.2">
      <c r="A26" s="73" t="s">
        <v>27</v>
      </c>
      <c r="B26" s="74" t="s">
        <v>73</v>
      </c>
      <c r="C26" s="67">
        <v>26544.62</v>
      </c>
      <c r="D26" s="67">
        <f t="shared" si="0"/>
        <v>0</v>
      </c>
      <c r="E26" s="81">
        <v>26544.62</v>
      </c>
      <c r="F26" s="68">
        <f t="shared" si="1"/>
        <v>1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1:45" s="54" customFormat="1" x14ac:dyDescent="0.2">
      <c r="A27" s="75"/>
      <c r="B27" s="76" t="s">
        <v>74</v>
      </c>
      <c r="C27" s="77">
        <f>+C28</f>
        <v>265041</v>
      </c>
      <c r="D27" s="77">
        <f>+E27-C27</f>
        <v>0</v>
      </c>
      <c r="E27" s="77">
        <f>+E28</f>
        <v>265041</v>
      </c>
      <c r="F27" s="78">
        <f>+E27/C27</f>
        <v>1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1:45" s="54" customFormat="1" ht="24" x14ac:dyDescent="0.2">
      <c r="A28" s="65" t="s">
        <v>29</v>
      </c>
      <c r="B28" s="72" t="s">
        <v>77</v>
      </c>
      <c r="C28" s="67">
        <v>265041</v>
      </c>
      <c r="D28" s="67">
        <f>+E28-C28</f>
        <v>0</v>
      </c>
      <c r="E28" s="67">
        <v>265041</v>
      </c>
      <c r="F28" s="68">
        <f t="shared" si="1"/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1:45" s="54" customFormat="1" x14ac:dyDescent="0.2">
      <c r="A29" s="75"/>
      <c r="B29" s="76" t="s">
        <v>45</v>
      </c>
      <c r="C29" s="77">
        <f>+C30+C31</f>
        <v>191900</v>
      </c>
      <c r="D29" s="77">
        <f t="shared" si="0"/>
        <v>0</v>
      </c>
      <c r="E29" s="77">
        <f>+E30+E31</f>
        <v>191900</v>
      </c>
      <c r="F29" s="78">
        <f>+E29/C29</f>
        <v>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 s="54" customFormat="1" ht="24" x14ac:dyDescent="0.2">
      <c r="A30" s="65" t="s">
        <v>31</v>
      </c>
      <c r="B30" s="66" t="s">
        <v>44</v>
      </c>
      <c r="C30" s="67">
        <v>141800</v>
      </c>
      <c r="D30" s="67">
        <f t="shared" si="0"/>
        <v>0</v>
      </c>
      <c r="E30" s="67">
        <v>141800</v>
      </c>
      <c r="F30" s="68">
        <f t="shared" si="1"/>
        <v>1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 s="54" customFormat="1" x14ac:dyDescent="0.2">
      <c r="A31" s="65" t="s">
        <v>33</v>
      </c>
      <c r="B31" s="66" t="s">
        <v>75</v>
      </c>
      <c r="C31" s="67">
        <v>50100</v>
      </c>
      <c r="D31" s="67">
        <f t="shared" si="0"/>
        <v>0</v>
      </c>
      <c r="E31" s="67">
        <v>50100</v>
      </c>
      <c r="F31" s="68">
        <f t="shared" si="1"/>
        <v>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1:45" s="54" customFormat="1" x14ac:dyDescent="0.2">
      <c r="A32" s="87" t="s">
        <v>37</v>
      </c>
      <c r="B32" s="88"/>
      <c r="C32" s="55">
        <f>+C29+C27+C5</f>
        <v>16796092.439999998</v>
      </c>
      <c r="D32" s="55">
        <f>+E32-C32</f>
        <v>0</v>
      </c>
      <c r="E32" s="55">
        <f>+E29+E27+E5</f>
        <v>16796092.439999998</v>
      </c>
      <c r="F32" s="79">
        <f>+E32/C32</f>
        <v>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s="54" customFormat="1" x14ac:dyDescent="0.2">
      <c r="A33" s="52"/>
      <c r="B33" s="52"/>
      <c r="F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141" ht="11.25" customHeight="1" x14ac:dyDescent="0.2"/>
  </sheetData>
  <mergeCells count="7">
    <mergeCell ref="F3:F4"/>
    <mergeCell ref="A32:B32"/>
    <mergeCell ref="A3:A4"/>
    <mergeCell ref="B3:B4"/>
    <mergeCell ref="C3:C4"/>
    <mergeCell ref="D3:D4"/>
    <mergeCell ref="E3:E4"/>
  </mergeCells>
  <conditionalFormatting sqref="AC1:AC1048576">
    <cfRule type="cellIs" dxfId="1" priority="7" operator="lessThan">
      <formula>0</formula>
    </cfRule>
    <cfRule type="cellIs" dxfId="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topLeftCell="A4" zoomScale="120" zoomScaleNormal="120" workbookViewId="0">
      <selection activeCell="I16" sqref="I16"/>
    </sheetView>
  </sheetViews>
  <sheetFormatPr defaultColWidth="9.140625" defaultRowHeight="12.75" x14ac:dyDescent="0.2"/>
  <cols>
    <col min="1" max="1" width="6" style="1" customWidth="1"/>
    <col min="2" max="2" width="23.28515625" style="2" customWidth="1"/>
    <col min="3" max="3" width="13" style="3" customWidth="1"/>
    <col min="4" max="4" width="11.42578125" style="37" customWidth="1"/>
    <col min="5" max="5" width="12" style="37" customWidth="1"/>
    <col min="6" max="6" width="10.42578125" style="2" bestFit="1" customWidth="1"/>
    <col min="7" max="7" width="9.140625" style="2"/>
    <col min="8" max="8" width="11.42578125" style="2" bestFit="1" customWidth="1"/>
    <col min="9" max="16384" width="9.140625" style="2"/>
  </cols>
  <sheetData>
    <row r="2" spans="1:16" ht="15" customHeight="1" x14ac:dyDescent="0.2">
      <c r="A2" s="53" t="s">
        <v>79</v>
      </c>
      <c r="D2" s="4"/>
      <c r="E2" s="5"/>
      <c r="G2" s="6"/>
      <c r="H2" s="6"/>
      <c r="I2" s="6"/>
      <c r="J2" s="6"/>
      <c r="K2" s="6"/>
      <c r="L2" s="6"/>
      <c r="M2" s="7"/>
    </row>
    <row r="3" spans="1:16" ht="27" customHeight="1" x14ac:dyDescent="0.2">
      <c r="A3" s="96" t="s">
        <v>0</v>
      </c>
      <c r="B3" s="97" t="s">
        <v>1</v>
      </c>
      <c r="C3" s="98" t="str">
        <f>+Prihodi!C3</f>
        <v xml:space="preserve">Plan V0 za 2026. g. </v>
      </c>
      <c r="D3" s="98" t="s">
        <v>2</v>
      </c>
      <c r="E3" s="98" t="str">
        <f>+Prihodi!E3</f>
        <v>Plan V1 za 2026. g.</v>
      </c>
      <c r="F3" s="94" t="s">
        <v>3</v>
      </c>
      <c r="G3" s="6"/>
      <c r="H3" s="6"/>
      <c r="I3" s="6"/>
      <c r="J3" s="6"/>
      <c r="K3" s="6"/>
      <c r="L3" s="6"/>
      <c r="M3" s="7"/>
    </row>
    <row r="4" spans="1:16" ht="8.25" customHeight="1" x14ac:dyDescent="0.2">
      <c r="A4" s="96"/>
      <c r="B4" s="97"/>
      <c r="C4" s="98"/>
      <c r="D4" s="98"/>
      <c r="E4" s="98"/>
      <c r="F4" s="95"/>
    </row>
    <row r="5" spans="1:16" ht="15" customHeight="1" x14ac:dyDescent="0.2">
      <c r="A5" s="57" t="s">
        <v>4</v>
      </c>
      <c r="B5" s="12" t="s">
        <v>5</v>
      </c>
      <c r="C5" s="45">
        <v>235723</v>
      </c>
      <c r="D5" s="45">
        <f>+E5-C5</f>
        <v>0</v>
      </c>
      <c r="E5" s="45">
        <v>235723</v>
      </c>
      <c r="F5" s="36">
        <f t="shared" ref="F5:F11" si="0">+E5/C5</f>
        <v>1</v>
      </c>
      <c r="H5" s="11"/>
    </row>
    <row r="6" spans="1:16" ht="15" customHeight="1" x14ac:dyDescent="0.2">
      <c r="A6" s="57" t="s">
        <v>6</v>
      </c>
      <c r="B6" s="12" t="s">
        <v>7</v>
      </c>
      <c r="C6" s="45">
        <v>172700</v>
      </c>
      <c r="D6" s="45">
        <f>+E6-C6</f>
        <v>0</v>
      </c>
      <c r="E6" s="45">
        <v>172700</v>
      </c>
      <c r="F6" s="36">
        <f t="shared" si="0"/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1.5" customHeight="1" x14ac:dyDescent="0.2">
      <c r="A7" s="57" t="s">
        <v>8</v>
      </c>
      <c r="B7" s="12" t="s">
        <v>9</v>
      </c>
      <c r="C7" s="45">
        <v>90976</v>
      </c>
      <c r="D7" s="45">
        <f t="shared" ref="D7:D12" si="1">+E7-C7</f>
        <v>0</v>
      </c>
      <c r="E7" s="45">
        <v>90976</v>
      </c>
      <c r="F7" s="36">
        <f t="shared" si="0"/>
        <v>1</v>
      </c>
      <c r="G7" s="10"/>
      <c r="H7" s="10"/>
      <c r="I7" s="10"/>
      <c r="J7" s="10"/>
      <c r="K7" s="10"/>
      <c r="L7" s="10"/>
      <c r="M7" s="10"/>
      <c r="N7" s="10"/>
    </row>
    <row r="8" spans="1:16" ht="15" customHeight="1" x14ac:dyDescent="0.2">
      <c r="A8" s="57" t="s">
        <v>10</v>
      </c>
      <c r="B8" s="12" t="s">
        <v>11</v>
      </c>
      <c r="C8" s="45">
        <v>2049042</v>
      </c>
      <c r="D8" s="45">
        <f t="shared" si="1"/>
        <v>-26532</v>
      </c>
      <c r="E8" s="45">
        <v>2022510</v>
      </c>
      <c r="F8" s="36">
        <f t="shared" si="0"/>
        <v>0.98705150992512602</v>
      </c>
      <c r="I8" s="14"/>
    </row>
    <row r="9" spans="1:16" ht="15" customHeight="1" x14ac:dyDescent="0.2">
      <c r="A9" s="57" t="s">
        <v>12</v>
      </c>
      <c r="B9" s="12" t="s">
        <v>13</v>
      </c>
      <c r="C9" s="45">
        <v>12700</v>
      </c>
      <c r="D9" s="45">
        <f t="shared" si="1"/>
        <v>0</v>
      </c>
      <c r="E9" s="45">
        <v>12700</v>
      </c>
      <c r="F9" s="36">
        <f t="shared" si="0"/>
        <v>1</v>
      </c>
      <c r="G9" s="15"/>
      <c r="H9" s="10"/>
      <c r="I9" s="10"/>
      <c r="J9" s="10"/>
      <c r="K9" s="10"/>
      <c r="L9" s="10"/>
      <c r="M9" s="10"/>
      <c r="N9" s="10"/>
    </row>
    <row r="10" spans="1:16" ht="15" customHeight="1" x14ac:dyDescent="0.2">
      <c r="A10" s="57" t="s">
        <v>14</v>
      </c>
      <c r="B10" s="12" t="s">
        <v>15</v>
      </c>
      <c r="C10" s="45">
        <v>130304</v>
      </c>
      <c r="D10" s="45">
        <f t="shared" si="1"/>
        <v>0</v>
      </c>
      <c r="E10" s="45">
        <v>130304</v>
      </c>
      <c r="F10" s="36">
        <f t="shared" si="0"/>
        <v>1</v>
      </c>
      <c r="G10" s="10"/>
      <c r="H10" s="10"/>
      <c r="I10" s="10"/>
      <c r="J10" s="10"/>
      <c r="K10" s="10"/>
      <c r="L10" s="10"/>
      <c r="M10" s="10"/>
      <c r="N10" s="10"/>
    </row>
    <row r="11" spans="1:16" ht="60" customHeight="1" x14ac:dyDescent="0.2">
      <c r="A11" s="57" t="s">
        <v>16</v>
      </c>
      <c r="B11" s="12" t="s">
        <v>17</v>
      </c>
      <c r="C11" s="45">
        <v>1294841</v>
      </c>
      <c r="D11" s="45">
        <f t="shared" si="1"/>
        <v>111966</v>
      </c>
      <c r="E11" s="45">
        <v>1406807</v>
      </c>
      <c r="F11" s="36">
        <f t="shared" si="0"/>
        <v>1.0864708485443386</v>
      </c>
      <c r="G11" s="16"/>
      <c r="H11" s="16"/>
      <c r="I11" s="16"/>
      <c r="J11" s="16"/>
      <c r="K11" s="16"/>
      <c r="L11" s="16"/>
      <c r="M11" s="16"/>
      <c r="N11" s="16"/>
    </row>
    <row r="12" spans="1:16" ht="27" customHeight="1" x14ac:dyDescent="0.2">
      <c r="A12" s="57" t="s">
        <v>18</v>
      </c>
      <c r="B12" s="12" t="s">
        <v>19</v>
      </c>
      <c r="C12" s="45">
        <v>656285</v>
      </c>
      <c r="D12" s="45">
        <f t="shared" si="1"/>
        <v>0</v>
      </c>
      <c r="E12" s="45">
        <v>656285</v>
      </c>
      <c r="F12" s="36">
        <f t="shared" ref="F12:F22" si="2">+E12/C12</f>
        <v>1</v>
      </c>
      <c r="G12" s="18"/>
      <c r="H12" s="19"/>
      <c r="I12" s="19"/>
      <c r="J12" s="17"/>
      <c r="K12" s="19"/>
      <c r="L12" s="18"/>
      <c r="M12" s="18"/>
      <c r="N12" s="18"/>
    </row>
    <row r="13" spans="1:16" ht="14.25" customHeight="1" x14ac:dyDescent="0.2">
      <c r="A13" s="57" t="s">
        <v>20</v>
      </c>
      <c r="B13" s="12" t="s">
        <v>21</v>
      </c>
      <c r="C13" s="45">
        <v>688000</v>
      </c>
      <c r="D13" s="45">
        <f t="shared" ref="D13:D21" si="3">+E13-C13</f>
        <v>0</v>
      </c>
      <c r="E13" s="45">
        <v>688000</v>
      </c>
      <c r="F13" s="36">
        <f t="shared" si="2"/>
        <v>1</v>
      </c>
      <c r="G13" s="20"/>
      <c r="H13" s="20"/>
      <c r="I13" s="20"/>
      <c r="J13" s="20"/>
      <c r="K13" s="20"/>
      <c r="L13" s="20"/>
      <c r="M13" s="20"/>
      <c r="N13" s="20"/>
    </row>
    <row r="14" spans="1:16" ht="12.75" customHeight="1" x14ac:dyDescent="0.2">
      <c r="A14" s="58" t="s">
        <v>22</v>
      </c>
      <c r="B14" s="12" t="s">
        <v>43</v>
      </c>
      <c r="C14" s="13">
        <v>10620782.5</v>
      </c>
      <c r="D14" s="45">
        <f t="shared" si="3"/>
        <v>-80114</v>
      </c>
      <c r="E14" s="13">
        <v>10540668.5</v>
      </c>
      <c r="F14" s="36">
        <f t="shared" si="2"/>
        <v>0.99245686464250638</v>
      </c>
      <c r="G14" s="20"/>
      <c r="H14" s="20"/>
      <c r="I14" s="20"/>
      <c r="J14" s="20"/>
      <c r="K14" s="20"/>
      <c r="L14" s="20"/>
      <c r="M14" s="20"/>
      <c r="N14" s="20"/>
    </row>
    <row r="15" spans="1:16" ht="21" customHeight="1" x14ac:dyDescent="0.2">
      <c r="A15" s="57" t="s">
        <v>23</v>
      </c>
      <c r="B15" s="12" t="s">
        <v>26</v>
      </c>
      <c r="C15" s="45">
        <v>27224</v>
      </c>
      <c r="D15" s="45">
        <f t="shared" si="3"/>
        <v>0</v>
      </c>
      <c r="E15" s="45">
        <v>27224</v>
      </c>
      <c r="F15" s="36">
        <f t="shared" si="2"/>
        <v>1</v>
      </c>
    </row>
    <row r="16" spans="1:16" ht="63" customHeight="1" x14ac:dyDescent="0.2">
      <c r="A16" s="57" t="s">
        <v>24</v>
      </c>
      <c r="B16" s="12" t="s">
        <v>28</v>
      </c>
      <c r="C16" s="45">
        <v>787208</v>
      </c>
      <c r="D16" s="45">
        <f t="shared" si="3"/>
        <v>2000</v>
      </c>
      <c r="E16" s="45">
        <v>789208</v>
      </c>
      <c r="F16" s="36">
        <f t="shared" si="2"/>
        <v>1.0025406245871484</v>
      </c>
      <c r="G16" s="21"/>
      <c r="H16" s="22"/>
      <c r="I16" s="22"/>
      <c r="J16" s="17"/>
      <c r="K16" s="21"/>
      <c r="L16" s="21"/>
      <c r="M16" s="21"/>
      <c r="N16" s="21"/>
    </row>
    <row r="17" spans="1:6" ht="18.75" customHeight="1" x14ac:dyDescent="0.2">
      <c r="A17" s="57" t="s">
        <v>25</v>
      </c>
      <c r="B17" s="12" t="s">
        <v>30</v>
      </c>
      <c r="C17" s="45">
        <v>0</v>
      </c>
      <c r="D17" s="45">
        <f t="shared" si="3"/>
        <v>0</v>
      </c>
      <c r="E17" s="45">
        <v>0</v>
      </c>
      <c r="F17" s="36" t="e">
        <f t="shared" si="2"/>
        <v>#DIV/0!</v>
      </c>
    </row>
    <row r="18" spans="1:6" ht="15" customHeight="1" x14ac:dyDescent="0.2">
      <c r="A18" s="57" t="s">
        <v>27</v>
      </c>
      <c r="B18" s="12" t="s">
        <v>32</v>
      </c>
      <c r="C18" s="45">
        <v>9837</v>
      </c>
      <c r="D18" s="45">
        <f t="shared" si="3"/>
        <v>0</v>
      </c>
      <c r="E18" s="45">
        <v>9837</v>
      </c>
      <c r="F18" s="36">
        <f t="shared" si="2"/>
        <v>1</v>
      </c>
    </row>
    <row r="19" spans="1:6" ht="21.75" customHeight="1" x14ac:dyDescent="0.2">
      <c r="A19" s="57" t="s">
        <v>29</v>
      </c>
      <c r="B19" s="12" t="s">
        <v>34</v>
      </c>
      <c r="C19" s="45">
        <v>8000</v>
      </c>
      <c r="D19" s="45">
        <f t="shared" si="3"/>
        <v>0</v>
      </c>
      <c r="E19" s="45">
        <v>8000</v>
      </c>
      <c r="F19" s="36">
        <f t="shared" si="2"/>
        <v>1</v>
      </c>
    </row>
    <row r="20" spans="1:6" ht="15" customHeight="1" x14ac:dyDescent="0.2">
      <c r="A20" s="57" t="s">
        <v>31</v>
      </c>
      <c r="B20" s="12" t="s">
        <v>35</v>
      </c>
      <c r="C20" s="45">
        <v>3000</v>
      </c>
      <c r="D20" s="45">
        <f t="shared" si="3"/>
        <v>0</v>
      </c>
      <c r="E20" s="45">
        <v>3000</v>
      </c>
      <c r="F20" s="36">
        <f t="shared" si="2"/>
        <v>1</v>
      </c>
    </row>
    <row r="21" spans="1:6" ht="15" customHeight="1" x14ac:dyDescent="0.2">
      <c r="A21" s="57" t="s">
        <v>33</v>
      </c>
      <c r="B21" s="12" t="s">
        <v>36</v>
      </c>
      <c r="C21" s="45">
        <v>1000</v>
      </c>
      <c r="D21" s="45">
        <f t="shared" si="3"/>
        <v>0</v>
      </c>
      <c r="E21" s="45">
        <v>1000</v>
      </c>
      <c r="F21" s="36">
        <f t="shared" si="2"/>
        <v>1</v>
      </c>
    </row>
    <row r="22" spans="1:6" ht="15" customHeight="1" x14ac:dyDescent="0.2">
      <c r="A22" s="23"/>
      <c r="B22" s="64" t="s">
        <v>37</v>
      </c>
      <c r="C22" s="61">
        <f>SUM(C5:C21)</f>
        <v>16787622.5</v>
      </c>
      <c r="D22" s="62">
        <f>+E22-C22</f>
        <v>7320</v>
      </c>
      <c r="E22" s="62">
        <f>SUM(E5:E21)</f>
        <v>16794942.5</v>
      </c>
      <c r="F22" s="83">
        <f t="shared" si="2"/>
        <v>1.0004360355374919</v>
      </c>
    </row>
    <row r="23" spans="1:6" s="1" customFormat="1" ht="15" customHeight="1" x14ac:dyDescent="0.2">
      <c r="A23" s="24"/>
      <c r="B23" s="25"/>
      <c r="C23" s="26"/>
      <c r="D23" s="26"/>
      <c r="E23" s="27"/>
    </row>
    <row r="24" spans="1:6" ht="18" customHeight="1" x14ac:dyDescent="0.2">
      <c r="B24" s="28"/>
      <c r="C24" s="46"/>
      <c r="D24" s="46"/>
      <c r="E24" s="46"/>
    </row>
    <row r="25" spans="1:6" x14ac:dyDescent="0.2">
      <c r="C25" s="2"/>
      <c r="D25" s="3"/>
      <c r="F25" s="37"/>
    </row>
    <row r="26" spans="1:6" x14ac:dyDescent="0.2">
      <c r="A26" s="31"/>
      <c r="B26" s="32"/>
      <c r="D26" s="29"/>
      <c r="E26" s="33"/>
    </row>
    <row r="27" spans="1:6" ht="14.45" customHeight="1" x14ac:dyDescent="0.2">
      <c r="A27" s="31"/>
      <c r="B27" s="31"/>
      <c r="C27" s="34"/>
      <c r="D27" s="47"/>
      <c r="E27" s="47"/>
    </row>
    <row r="28" spans="1:6" x14ac:dyDescent="0.2">
      <c r="A28" s="31"/>
      <c r="B28" s="31"/>
      <c r="C28" s="29"/>
      <c r="D28" s="33"/>
      <c r="E28" s="38"/>
    </row>
    <row r="29" spans="1:6" x14ac:dyDescent="0.2">
      <c r="A29" s="31"/>
      <c r="B29" s="31"/>
      <c r="C29" s="29"/>
      <c r="D29" s="38"/>
      <c r="E29" s="38"/>
    </row>
    <row r="30" spans="1:6" x14ac:dyDescent="0.2">
      <c r="A30" s="31"/>
      <c r="B30" s="31"/>
      <c r="C30" s="48"/>
      <c r="D30" s="49"/>
      <c r="E30" s="35"/>
    </row>
    <row r="31" spans="1:6" x14ac:dyDescent="0.2">
      <c r="A31" s="31"/>
      <c r="B31" s="31"/>
      <c r="C31" s="34"/>
      <c r="D31" s="35"/>
      <c r="E31" s="35"/>
    </row>
    <row r="35" spans="3:3" x14ac:dyDescent="0.2">
      <c r="C35" s="50"/>
    </row>
    <row r="36" spans="3:3" x14ac:dyDescent="0.2">
      <c r="C36" s="51"/>
    </row>
  </sheetData>
  <autoFilter ref="A4:B4"/>
  <mergeCells count="6"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J10" sqref="J10"/>
    </sheetView>
  </sheetViews>
  <sheetFormatPr defaultColWidth="9.140625" defaultRowHeight="12.75" x14ac:dyDescent="0.2"/>
  <cols>
    <col min="1" max="1" width="6" style="1" customWidth="1"/>
    <col min="2" max="2" width="6.28515625" style="2" customWidth="1"/>
    <col min="3" max="3" width="23.28515625" style="2" customWidth="1"/>
    <col min="4" max="4" width="11.28515625" style="3" customWidth="1"/>
    <col min="5" max="6" width="11.42578125" style="37" customWidth="1"/>
    <col min="7" max="7" width="10.42578125" style="2" bestFit="1" customWidth="1"/>
    <col min="8" max="8" width="9.140625" style="2"/>
    <col min="9" max="9" width="11.42578125" style="2" bestFit="1" customWidth="1"/>
    <col min="10" max="16384" width="9.140625" style="2"/>
  </cols>
  <sheetData>
    <row r="1" spans="1:10" x14ac:dyDescent="0.2">
      <c r="A1" s="31"/>
      <c r="B1" s="31"/>
      <c r="C1" s="32"/>
      <c r="E1" s="29"/>
      <c r="F1" s="33"/>
    </row>
    <row r="2" spans="1:10" x14ac:dyDescent="0.2">
      <c r="A2" s="2"/>
      <c r="B2" s="53" t="s">
        <v>80</v>
      </c>
      <c r="C2" s="31"/>
      <c r="D2" s="34"/>
      <c r="E2" s="38"/>
      <c r="F2"/>
      <c r="J2" s="38"/>
    </row>
    <row r="3" spans="1:10" ht="42.75" customHeight="1" x14ac:dyDescent="0.2">
      <c r="A3" s="2"/>
      <c r="B3" s="8" t="s">
        <v>38</v>
      </c>
      <c r="C3" s="8" t="s">
        <v>39</v>
      </c>
      <c r="D3" s="63" t="str">
        <f>+Rashodi!C3</f>
        <v xml:space="preserve">Plan V0 za 2026. g. </v>
      </c>
      <c r="E3" s="63" t="str">
        <f>+Rashodi!E3</f>
        <v>Plan V1 za 2026. g.</v>
      </c>
      <c r="F3" s="84" t="s">
        <v>3</v>
      </c>
      <c r="G3" s="37"/>
    </row>
    <row r="4" spans="1:10" x14ac:dyDescent="0.2">
      <c r="A4" s="2"/>
      <c r="B4" s="39" t="s">
        <v>4</v>
      </c>
      <c r="C4" s="9" t="s">
        <v>40</v>
      </c>
      <c r="D4" s="59">
        <v>16796092</v>
      </c>
      <c r="E4" s="59">
        <v>16796092</v>
      </c>
      <c r="F4" s="80">
        <f>+E4/D4</f>
        <v>1</v>
      </c>
      <c r="G4" s="37"/>
    </row>
    <row r="5" spans="1:10" x14ac:dyDescent="0.2">
      <c r="A5" s="2"/>
      <c r="B5" s="39" t="s">
        <v>6</v>
      </c>
      <c r="C5" s="9" t="s">
        <v>41</v>
      </c>
      <c r="D5" s="60">
        <v>16787622.5</v>
      </c>
      <c r="E5" s="60">
        <v>16794942.5</v>
      </c>
      <c r="F5" s="82">
        <f>+E5/D5</f>
        <v>1.0004360355374919</v>
      </c>
      <c r="G5" s="37"/>
    </row>
    <row r="6" spans="1:10" x14ac:dyDescent="0.2">
      <c r="A6" s="2"/>
      <c r="B6" s="40" t="s">
        <v>8</v>
      </c>
      <c r="C6" s="41" t="s">
        <v>81</v>
      </c>
      <c r="D6" s="42">
        <f>+D4-D5</f>
        <v>8469.5</v>
      </c>
      <c r="E6" s="43">
        <f>+E4-E5</f>
        <v>1149.5</v>
      </c>
      <c r="F6" s="44" t="s">
        <v>42</v>
      </c>
      <c r="G6" s="37"/>
    </row>
    <row r="8" spans="1:10" x14ac:dyDescent="0.2">
      <c r="F8" s="3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Prihodi</vt:lpstr>
      <vt:lpstr>Rashodi</vt:lpstr>
      <vt:lpstr>Rezultat</vt:lpstr>
      <vt:lpstr>Rashodi!Print_Area</vt:lpstr>
    </vt:vector>
  </TitlesOfParts>
  <Company>Halmed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Matavulj Perić</dc:creator>
  <cp:lastModifiedBy>Nikolina Matavulj Perić</cp:lastModifiedBy>
  <cp:lastPrinted>2024-11-14T12:23:44Z</cp:lastPrinted>
  <dcterms:created xsi:type="dcterms:W3CDTF">2024-11-14T11:49:37Z</dcterms:created>
  <dcterms:modified xsi:type="dcterms:W3CDTF">2026-01-29T09:23:31Z</dcterms:modified>
</cp:coreProperties>
</file>